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26-ALRA\Desktop\"/>
    </mc:Choice>
  </mc:AlternateContent>
  <xr:revisionPtr revIDLastSave="0" documentId="8_{AE81517B-4451-4876-AD6B-C0B947255D7E}" xr6:coauthVersionLast="45" xr6:coauthVersionMax="45" xr10:uidLastSave="{00000000-0000-0000-0000-000000000000}"/>
  <bookViews>
    <workbookView xWindow="40455" yWindow="8985" windowWidth="29160" windowHeight="22680" xr2:uid="{00000000-000D-0000-FFFF-FFFF00000000}"/>
  </bookViews>
  <sheets>
    <sheet name="Dommerregning - med diett" sheetId="2" r:id="rId1"/>
    <sheet name="Dommerhonorar" sheetId="4" r:id="rId2"/>
  </sheets>
  <definedNames>
    <definedName name="Print_Area" localSheetId="1">Dommerhonorar!$A$1:$F$105</definedName>
    <definedName name="Print_Area" localSheetId="0">'Dommerregning - med diett'!$B$2:$H$72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2" l="1"/>
  <c r="H59" i="2"/>
  <c r="H30" i="2" l="1"/>
  <c r="H29" i="2"/>
  <c r="H37" i="2" l="1"/>
  <c r="H36" i="2"/>
  <c r="H35" i="2"/>
  <c r="H38" i="2"/>
  <c r="H60" i="2" l="1"/>
  <c r="H51" i="2" l="1"/>
  <c r="H54" i="2"/>
  <c r="F19" i="2" l="1"/>
  <c r="F20" i="2" l="1"/>
  <c r="H20" i="2" s="1"/>
  <c r="H45" i="2" l="1"/>
  <c r="H21" i="2"/>
  <c r="H55" i="2"/>
  <c r="H53" i="2"/>
  <c r="H52" i="2"/>
  <c r="H50" i="2"/>
  <c r="H41" i="2"/>
  <c r="H32" i="2"/>
  <c r="H62" i="2" l="1"/>
</calcChain>
</file>

<file path=xl/sharedStrings.xml><?xml version="1.0" encoding="utf-8"?>
<sst xmlns="http://schemas.openxmlformats.org/spreadsheetml/2006/main" count="187" uniqueCount="168">
  <si>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</si>
  <si>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</si>
  <si>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</si>
  <si>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</si>
  <si>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</si>
  <si>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</si>
  <si>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            Ant. km</t>
  </si>
  <si>
    <t xml:space="preserve">             Antall</t>
  </si>
  <si>
    <t xml:space="preserve"> Dommer, assistent- og 4.dommergodtgjørelse: </t>
  </si>
  <si>
    <t xml:space="preserve"> Fravær etter 12 timer</t>
  </si>
  <si>
    <t xml:space="preserve">  Påspanderte måltider trekkes etter følgende sater:</t>
  </si>
  <si>
    <t>Diett uten overnatting</t>
  </si>
  <si>
    <t>Diett med overnatting</t>
  </si>
  <si>
    <t>Utlegg i følge bilag</t>
  </si>
  <si>
    <t>Bilgodtgjørelse</t>
  </si>
  <si>
    <t>Bankkontonummer:</t>
  </si>
  <si>
    <t xml:space="preserve"> (Beregnes kun hvis overnatting er nødvendig og </t>
  </si>
  <si>
    <t xml:space="preserve"> hotell ikke er dekket av andre)</t>
  </si>
  <si>
    <t>E-postadresse:</t>
  </si>
  <si>
    <t xml:space="preserve"> </t>
  </si>
  <si>
    <t>Postnr./poststed:</t>
  </si>
  <si>
    <t>Adresse:</t>
  </si>
  <si>
    <t xml:space="preserve"> Navn/adresse på overnattingssted: 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</si>
  <si>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</si>
  <si>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</si>
  <si>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</si>
  <si>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</si>
  <si>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</si>
  <si>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</si>
  <si>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</si>
  <si>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Kr</t>
  </si>
  <si>
    <t>Tekst</t>
  </si>
  <si>
    <t>Forskuddstrekk</t>
  </si>
  <si>
    <t>dato:       kl:</t>
  </si>
  <si>
    <t>dato:     kl:</t>
  </si>
  <si>
    <t xml:space="preserve"> Fravær 6-12 timer</t>
  </si>
  <si>
    <t>Anvist:</t>
  </si>
  <si>
    <t>Underskrift:</t>
  </si>
  <si>
    <t xml:space="preserve"> Kjørt fra adresse</t>
  </si>
  <si>
    <t>Kjørt til adresse</t>
  </si>
  <si>
    <r>
      <t xml:space="preserve"> Navn/adresse på hotell/overnattingssted</t>
    </r>
    <r>
      <rPr>
        <sz val="8"/>
        <color indexed="10"/>
        <rFont val="Arial"/>
        <family val="2"/>
      </rPr>
      <t xml:space="preserve"> ( må fylles inn av alle)</t>
    </r>
  </si>
  <si>
    <t>Kampnummer:</t>
  </si>
  <si>
    <t>Kamparena/Adresse:</t>
  </si>
  <si>
    <t>Tlf:</t>
  </si>
  <si>
    <t>for klubb</t>
  </si>
  <si>
    <t xml:space="preserve">Attestert: </t>
  </si>
  <si>
    <t>Prosjekt</t>
  </si>
  <si>
    <t>Eliteserien HD</t>
  </si>
  <si>
    <t>Eliteserien AD</t>
  </si>
  <si>
    <t>Eliteserien 4D</t>
  </si>
  <si>
    <t>OBOS-ligaen HD</t>
  </si>
  <si>
    <t>OBOS-ligaen AD</t>
  </si>
  <si>
    <t>OBOS-ligaen 4D</t>
  </si>
  <si>
    <t>Toppserien HD</t>
  </si>
  <si>
    <t>Toppserien AD</t>
  </si>
  <si>
    <t>Toppserien 4D</t>
  </si>
  <si>
    <t>PostNord-liga (2. div.) HD</t>
  </si>
  <si>
    <t>PostNord-liga (2. div.) AD</t>
  </si>
  <si>
    <t>1. divisjon kvinner HD</t>
  </si>
  <si>
    <t>1. divisjon kvinner AD</t>
  </si>
  <si>
    <t>Norsk Tipping-liga (3. div.) HD</t>
  </si>
  <si>
    <t>Norsk Tipping-liga (3. div.) AD</t>
  </si>
  <si>
    <t>Kretsliga (4. div.) HD</t>
  </si>
  <si>
    <t>Kretsliga (4. div.) AD</t>
  </si>
  <si>
    <t>Øvrige senior HD</t>
  </si>
  <si>
    <t>Øvrige senior AD</t>
  </si>
  <si>
    <t>Junior 18 nasjonal serie HD</t>
  </si>
  <si>
    <t>Junior 18 nasjonal serie AD</t>
  </si>
  <si>
    <t>Junior 19 IK/1.div. HD</t>
  </si>
  <si>
    <t>Junior 19 IK/1.div. AD</t>
  </si>
  <si>
    <t>G/J 16 nasjonal serie HD</t>
  </si>
  <si>
    <t>G/J 16 nasjonal serie AD</t>
  </si>
  <si>
    <t>G/J 14 nasjonal serie HD</t>
  </si>
  <si>
    <t>G/J 14 nasjonal serie AD</t>
  </si>
  <si>
    <t>NM senior menn 5., 6., og 7. runde HD</t>
  </si>
  <si>
    <t>NM senior menn 5., 6., og 7. runde AD</t>
  </si>
  <si>
    <t>NM senior menn 5., 6., og 7. runde 4D</t>
  </si>
  <si>
    <t>NM senior menn 3. og 4. runde HD</t>
  </si>
  <si>
    <t>NM senior menn 3. og 4. runde AD</t>
  </si>
  <si>
    <t>NM senior menn 3. og 4. runde 4D</t>
  </si>
  <si>
    <t>NM senior menn 1. og 2. runde HD</t>
  </si>
  <si>
    <t>NM senior menn 1. og 2. runde AD</t>
  </si>
  <si>
    <t>NM senior menn 1. og 2. runde 4D</t>
  </si>
  <si>
    <t>NM senior menn kval. 1. og 2. runde HD</t>
  </si>
  <si>
    <t>NM senior menn kval. 1. og 2. runde AD</t>
  </si>
  <si>
    <t>NM senior kvinner 4., 5. og 6. runde HD</t>
  </si>
  <si>
    <t>NM senior kvinner 4., 5. og 6. runde AD</t>
  </si>
  <si>
    <t>NM senior kvinner 4., 5. og 6. runde 4D</t>
  </si>
  <si>
    <t>NM senior kvinner 1., 2. og 3. runde HD</t>
  </si>
  <si>
    <t>NM senior kvinner 1., 2. og 3. runde AD</t>
  </si>
  <si>
    <t>NM Jr 19 semi- og finale HD</t>
  </si>
  <si>
    <t>NM Jr 19 semi- og finale AD</t>
  </si>
  <si>
    <t>NM Jr 19 ordinære runder HD</t>
  </si>
  <si>
    <t>NM Jr 19 ordinære runder AD</t>
  </si>
  <si>
    <t>NM Jr 19 kval/innledende/mellomspill HD</t>
  </si>
  <si>
    <t>NM Jr 19 kval/innledende/mellomspill AD</t>
  </si>
  <si>
    <t>NM G/J 16 semi- og finale HD</t>
  </si>
  <si>
    <t>NM G/J 16 semi- og finale AD</t>
  </si>
  <si>
    <t>NM G/J 16 ordinære runder HD</t>
  </si>
  <si>
    <t>NM G/J 16 ordinære runder AD</t>
  </si>
  <si>
    <t>NM G/J 16 kval/innledende/mellomspill HD</t>
  </si>
  <si>
    <t>NM G/J 16 kval/innledende/mellomspill AD</t>
  </si>
  <si>
    <t>Futsal Elite dommer</t>
  </si>
  <si>
    <t>Futsal Bredde senior</t>
  </si>
  <si>
    <t>Futsal Bredde aldersbestemt</t>
  </si>
  <si>
    <t>*</t>
  </si>
  <si>
    <t>Det skal oppgis faktiske reiseutgifter for riktig transportmiddel – se satsene i Statens reiseregulativ på regjeringen.no. Hvis kollektivtransport benyttes skal billettutgifter oppgis (trenger ikke bilag da satsene er faste)</t>
  </si>
  <si>
    <t>Sjåførens navn hvis annen sjåfør enn dommeren:</t>
  </si>
  <si>
    <t>Klubbens navn og epostadresse for mottak av dommerregning:</t>
  </si>
  <si>
    <t>Reisen gjelder kampen mellom følgende lag:</t>
  </si>
  <si>
    <r>
      <t xml:space="preserve"> Andre utlegg: </t>
    </r>
    <r>
      <rPr>
        <sz val="7"/>
        <rFont val="Arial"/>
        <family val="2"/>
      </rPr>
      <t>(Bom/parkering)</t>
    </r>
  </si>
  <si>
    <t>NM Jr 19 semi- og finale 4D</t>
  </si>
  <si>
    <t>NM G/J 16 semi- og finale 4D</t>
  </si>
  <si>
    <t>Anbefalte retningslinjer for dommerregning (kretsene vedtar egne rutiner)</t>
  </si>
  <si>
    <t>Dommerregning sendes elektronisk til klubbens offisielle e-post adresse eller den adresse klubben oppgir</t>
  </si>
  <si>
    <t>Dommerregningen må signeres manuelt før innsending. Den skrives ut, signeres, scannes og sendes på e-post til klubb i PDF format.</t>
  </si>
  <si>
    <t>E-post er ikke godkjent som elektronisk signatur - og dommerregningen må derfor signeres manuelt.</t>
  </si>
  <si>
    <t>Dommerregningen sendes fra egen e-postkonto direkte til klubbens (hjemmelagets) hovedadresse som står oppgitt på klubbens hjemmeside. Eller den sendes til adresse som klubben har oppgitt til krets der dommerregning skal sendes.</t>
  </si>
  <si>
    <t>Ved bomavgifter og parkeringsutgifter er det ikke nødvendig med bilag for bom, mens det for parkeringsutgifter må legges ved bilag.</t>
  </si>
  <si>
    <t>Reiserute skal alltid oppgis og hvilken måte dommeren har reist på hvis utgifter for reise og diett er påført.</t>
  </si>
  <si>
    <t>Samkjøring skal benyttes der dette er mulig for dommertrio/dommerkvartett. Vedkommende som kjører skal føre opp passasjertillegg. Hvem som er passasjerer må oppgis.</t>
  </si>
  <si>
    <t>Kretser har fastsatt frist for når utbetaling av dommerregning fra klubb skal gjøres.</t>
  </si>
  <si>
    <t>Dersom et lag uteblir fra kamp uten å varsle – eller varsler så sent at dommer ikke får beskjed og møter til oppdraget – skal dette laget dekke dommerhonorar og reiseutgifter selv om kampen ikke ble spilt.</t>
  </si>
  <si>
    <t>Dommere som ikke selv kjører bil, men blir kjørt av andre f.eks. foresatte har krav på å få dekket kilometergodtgjørelse. I slike tilfeller skal det ikke kreves passasjertillegg.</t>
  </si>
  <si>
    <t xml:space="preserve">herav utstyrsgodtgjørelse, maks 270,- </t>
  </si>
  <si>
    <t>G/J 14 11'er HD</t>
  </si>
  <si>
    <t>G/J 14 11'er AD</t>
  </si>
  <si>
    <t>Nattillegg</t>
  </si>
  <si>
    <t>Påbegynt døgn mellom 6 og 12 timer</t>
  </si>
  <si>
    <t>Påbegynt døgn over 12 timer</t>
  </si>
  <si>
    <t>* Dommernummer:</t>
  </si>
  <si>
    <t>* 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</si>
  <si>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</si>
  <si>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x 200**</t>
  </si>
  <si>
    <t>x 400**</t>
  </si>
  <si>
    <r>
      <t>x 3,50</t>
    </r>
    <r>
      <rPr>
        <b/>
        <sz val="8"/>
        <rFont val="Arial"/>
        <family val="2"/>
      </rPr>
      <t xml:space="preserve"> *</t>
    </r>
    <r>
      <rPr>
        <sz val="8"/>
        <rFont val="Arial"/>
        <family val="2"/>
      </rPr>
      <t>*</t>
    </r>
  </si>
  <si>
    <t>** Skattefri sats skal benyttes, jamfør vedtak på Forbundstinget. Skattefrie satser slik som ved km. godtgjørelse</t>
  </si>
  <si>
    <t>x 89**</t>
  </si>
  <si>
    <t>x 578**</t>
  </si>
  <si>
    <t>Reiser f.o.m 12 timer- overnatting på hotell</t>
  </si>
  <si>
    <t>Reiser f.o.m 12 timer- overnatting privat</t>
  </si>
  <si>
    <t xml:space="preserve">  Frokost 20%  Lunsj 30 %  Middag 50 %</t>
  </si>
  <si>
    <t xml:space="preserve">  Frokost 20 %  Lunsj 30 %  Middag 50 %</t>
  </si>
  <si>
    <t>x 435</t>
  </si>
  <si>
    <t>PostNord-liga (2. div.) 4D</t>
  </si>
  <si>
    <t>Dommerregning er det samme som en reiseregning og følger statens reiseregulativ i forhold til reiseutgifter og evt. diett. Vedtatt sats for kilometergodtgjørelse er kr. 3,50 (skattefri del)</t>
  </si>
  <si>
    <t>Det jobbes med en elektronisk løsning for dommerregning. Frem til dette er på plass (fotballsesongen 2019) anbefaler NFF at klubber midlertidig godkjenner e-post som elektronisk signatur der dommer ikke har mulighet til å få skrevet ut, signert og scannet dokumentet før det sendes til klubb</t>
  </si>
  <si>
    <t>G/J 15-17 9'er HD </t>
  </si>
  <si>
    <t>G/J 15-17 9'er AD </t>
  </si>
  <si>
    <t>Klasse NM</t>
  </si>
  <si>
    <t>Futsal Elite timekeeper</t>
  </si>
  <si>
    <t>Klasser Futsal 2019/2020</t>
  </si>
  <si>
    <t>Dommerhonnorar topp og bredde</t>
  </si>
  <si>
    <t>Alle klasser HD 7'er og 5'er over 12 år</t>
  </si>
  <si>
    <t>Anbefalt honorar barnefotball opp til 12 år</t>
  </si>
  <si>
    <t>Dommerhonorarer 2020</t>
  </si>
  <si>
    <t>NM senior kvinner 1., 2. og 3. runde 4D</t>
  </si>
  <si>
    <t>Klasser Futsal 2020/2021</t>
  </si>
  <si>
    <t>Reiseutgifter og diett dekkes etter statens skattefrie satser for reiser innenlands.</t>
  </si>
  <si>
    <t>Junior 19-17 øvrig HD - krets</t>
  </si>
  <si>
    <t>Junior 19 -17 øvrig AD - krets</t>
  </si>
  <si>
    <t>G/J 15-17 interkrets/regional HD</t>
  </si>
  <si>
    <t>G/J 15-17 interkrets/regional AD</t>
  </si>
  <si>
    <t>G/J 15-16 11'er HD - krets</t>
  </si>
  <si>
    <t>G/J 15-16 11'er AD - krets</t>
  </si>
  <si>
    <t>G/J 12 9'er</t>
  </si>
  <si>
    <t>G/J 13-14 9'er AD</t>
  </si>
  <si>
    <t>G/J 13-14 9'er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</si>
</sst>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;&quot;kr&quot;\ \-#,##0.00"/>
    <numFmt numFmtId="165" formatCode="dd/mm/yyyy;@"/>
  </numFmts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sz val="8"/>
      <color indexed="10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1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6" fillId="0" borderId="0" xfId="0" applyFont="1" applyBorder="1"/>
    <xf numFmtId="49" fontId="3" fillId="0" borderId="0" xfId="0" applyNumberFormat="1" applyFont="1" applyBorder="1"/>
    <xf numFmtId="49" fontId="1" fillId="0" borderId="0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/>
    <xf numFmtId="49" fontId="4" fillId="2" borderId="3" xfId="0" applyNumberFormat="1" applyFont="1" applyFill="1" applyBorder="1" applyAlignment="1" applyProtection="1">
      <alignment horizontal="left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Protection="1">
      <protection locked="0"/>
    </xf>
    <xf numFmtId="49" fontId="0" fillId="0" borderId="3" xfId="0" applyNumberFormat="1" applyFill="1" applyBorder="1" applyAlignment="1" applyProtection="1"/>
    <xf numFmtId="0" fontId="3" fillId="0" borderId="0" xfId="0" applyFont="1" applyBorder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2" borderId="3" xfId="0" applyNumberFormat="1" applyFont="1" applyFill="1" applyBorder="1" applyAlignment="1" applyProtection="1">
      <alignment horizontal="center"/>
    </xf>
    <xf numFmtId="0" fontId="13" fillId="0" borderId="0" xfId="0" applyFont="1" applyBorder="1"/>
    <xf numFmtId="49" fontId="0" fillId="2" borderId="2" xfId="0" applyNumberFormat="1" applyFill="1" applyBorder="1" applyAlignment="1" applyProtection="1">
      <protection locked="0"/>
    </xf>
    <xf numFmtId="0" fontId="4" fillId="2" borderId="3" xfId="0" applyFont="1" applyFill="1" applyBorder="1"/>
    <xf numFmtId="49" fontId="4" fillId="2" borderId="11" xfId="0" applyNumberFormat="1" applyFont="1" applyFill="1" applyBorder="1" applyAlignment="1" applyProtection="1">
      <protection locked="0"/>
    </xf>
    <xf numFmtId="49" fontId="1" fillId="0" borderId="13" xfId="0" applyNumberFormat="1" applyFont="1" applyFill="1" applyBorder="1" applyAlignment="1" applyProtection="1">
      <protection locked="0"/>
    </xf>
    <xf numFmtId="0" fontId="14" fillId="2" borderId="8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7" xfId="0" applyFont="1" applyFill="1" applyBorder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protection locked="0"/>
    </xf>
    <xf numFmtId="3" fontId="16" fillId="0" borderId="0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" xfId="0" applyFont="1" applyBorder="1"/>
    <xf numFmtId="0" fontId="19" fillId="0" borderId="5" xfId="0" applyFont="1" applyBorder="1" applyAlignment="1">
      <alignment horizontal="center"/>
    </xf>
    <xf numFmtId="0" fontId="18" fillId="4" borderId="8" xfId="0" applyFont="1" applyFill="1" applyBorder="1"/>
    <xf numFmtId="0" fontId="19" fillId="4" borderId="7" xfId="0" applyFont="1" applyFill="1" applyBorder="1" applyAlignment="1">
      <alignment horizontal="center"/>
    </xf>
    <xf numFmtId="49" fontId="4" fillId="2" borderId="2" xfId="0" applyNumberFormat="1" applyFont="1" applyFill="1" applyBorder="1" applyAlignment="1" applyProtection="1">
      <protection locked="0"/>
    </xf>
    <xf numFmtId="0" fontId="1" fillId="0" borderId="0" xfId="0" applyFont="1" applyAlignment="1">
      <alignment vertical="top"/>
    </xf>
    <xf numFmtId="49" fontId="4" fillId="0" borderId="0" xfId="0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11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49" fontId="4" fillId="0" borderId="2" xfId="0" applyNumberFormat="1" applyFont="1" applyFill="1" applyBorder="1" applyAlignment="1" applyProtection="1">
      <protection locked="0"/>
    </xf>
    <xf numFmtId="0" fontId="24" fillId="0" borderId="0" xfId="0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0" borderId="26" xfId="0" applyFont="1" applyBorder="1"/>
    <xf numFmtId="0" fontId="4" fillId="0" borderId="27" xfId="0" applyFont="1" applyBorder="1"/>
    <xf numFmtId="0" fontId="22" fillId="0" borderId="18" xfId="0" applyFont="1" applyBorder="1"/>
    <xf numFmtId="0" fontId="4" fillId="2" borderId="28" xfId="0" applyFont="1" applyFill="1" applyBorder="1"/>
    <xf numFmtId="0" fontId="1" fillId="0" borderId="29" xfId="0" applyFont="1" applyBorder="1"/>
    <xf numFmtId="49" fontId="4" fillId="2" borderId="30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left"/>
    </xf>
    <xf numFmtId="49" fontId="4" fillId="2" borderId="31" xfId="0" applyNumberFormat="1" applyFont="1" applyFill="1" applyBorder="1" applyProtection="1">
      <protection locked="0"/>
    </xf>
    <xf numFmtId="49" fontId="1" fillId="0" borderId="26" xfId="0" applyNumberFormat="1" applyFont="1" applyFill="1" applyBorder="1" applyAlignment="1" applyProtection="1"/>
    <xf numFmtId="49" fontId="4" fillId="0" borderId="19" xfId="0" applyNumberFormat="1" applyFont="1" applyFill="1" applyBorder="1" applyProtection="1"/>
    <xf numFmtId="0" fontId="1" fillId="0" borderId="26" xfId="0" applyFont="1" applyBorder="1"/>
    <xf numFmtId="49" fontId="0" fillId="2" borderId="32" xfId="0" applyNumberFormat="1" applyFill="1" applyBorder="1" applyAlignment="1" applyProtection="1">
      <protection locked="0"/>
    </xf>
    <xf numFmtId="49" fontId="0" fillId="2" borderId="28" xfId="0" applyNumberFormat="1" applyFill="1" applyBorder="1" applyAlignment="1" applyProtection="1">
      <protection locked="0"/>
    </xf>
    <xf numFmtId="0" fontId="4" fillId="2" borderId="27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6" fillId="0" borderId="18" xfId="0" applyFont="1" applyBorder="1"/>
    <xf numFmtId="0" fontId="13" fillId="0" borderId="18" xfId="0" applyFont="1" applyBorder="1"/>
    <xf numFmtId="49" fontId="4" fillId="2" borderId="26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 applyProtection="1">
      <alignment horizontal="left"/>
      <protection locked="0"/>
    </xf>
    <xf numFmtId="164" fontId="4" fillId="0" borderId="19" xfId="0" applyNumberFormat="1" applyFont="1" applyBorder="1"/>
    <xf numFmtId="0" fontId="1" fillId="0" borderId="18" xfId="0" applyFont="1" applyBorder="1"/>
    <xf numFmtId="0" fontId="3" fillId="0" borderId="18" xfId="0" applyFont="1" applyBorder="1"/>
    <xf numFmtId="0" fontId="25" fillId="0" borderId="18" xfId="0" applyFont="1" applyBorder="1"/>
    <xf numFmtId="49" fontId="3" fillId="0" borderId="18" xfId="0" applyNumberFormat="1" applyFont="1" applyBorder="1"/>
    <xf numFmtId="49" fontId="1" fillId="0" borderId="18" xfId="0" applyNumberFormat="1" applyFont="1" applyBorder="1"/>
    <xf numFmtId="164" fontId="11" fillId="0" borderId="34" xfId="0" applyNumberFormat="1" applyFont="1" applyBorder="1" applyAlignment="1">
      <alignment horizontal="center"/>
    </xf>
    <xf numFmtId="0" fontId="1" fillId="0" borderId="19" xfId="0" applyFont="1" applyBorder="1"/>
    <xf numFmtId="165" fontId="1" fillId="2" borderId="26" xfId="0" applyNumberFormat="1" applyFont="1" applyFill="1" applyBorder="1" applyAlignment="1" applyProtection="1">
      <alignment horizontal="left"/>
      <protection locked="0"/>
    </xf>
    <xf numFmtId="165" fontId="1" fillId="0" borderId="18" xfId="0" applyNumberFormat="1" applyFont="1" applyFill="1" applyBorder="1" applyAlignment="1" applyProtection="1">
      <alignment horizontal="left"/>
      <protection locked="0"/>
    </xf>
    <xf numFmtId="0" fontId="4" fillId="0" borderId="35" xfId="0" applyFont="1" applyBorder="1"/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2" borderId="3" xfId="0" applyNumberFormat="1" applyFont="1" applyFill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protection locked="0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4" fillId="2" borderId="26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49" fontId="4" fillId="2" borderId="10" xfId="0" applyNumberFormat="1" applyFon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0" fontId="15" fillId="0" borderId="19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20" fillId="0" borderId="0" xfId="1" applyFont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555251</xdr:colOff>
      <xdr:row>1</xdr:row>
      <xdr:rowOff>110017</xdr:rowOff>
    </xdr:from>
    <xdr:to>
      <xdr:col>7</xdr:col>
      <xdr:colOff>815788</xdr:colOff>
      <xdr:row>1</xdr:row>
      <xdr:rowOff>851647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24075" y="271382"/>
          <a:ext cx="4366372" cy="741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</a:rPr>
            <a:t>Dommerregning </a:t>
          </a:r>
          <a:r>
            <a:rPr lang="nb-NO" sz="1400" b="1">
              <a:solidFill>
                <a:srgbClr val="FF0000"/>
              </a:solidFill>
              <a:latin typeface="Arial Black" panose="020B0A04020102020204" pitchFamily="34" charset="0"/>
            </a:rPr>
            <a:t>med</a:t>
          </a:r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</a:rPr>
            <a:t> diettgodtgjørelse</a:t>
          </a:r>
        </a:p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</a:rPr>
            <a:t>sesongen 2020</a:t>
          </a:r>
        </a:p>
        <a:p>
          <a:endParaRPr lang="nb-NO" sz="1400" b="1">
            <a:solidFill>
              <a:schemeClr val="tx1"/>
            </a:solidFill>
            <a:latin typeface="Georgia" pitchFamily="18" charset="0"/>
          </a:endParaRPr>
        </a:p>
      </xdr:txBody>
    </xdr:sp>
    <xdr:clientData/>
  </xdr:twoCellAnchor>
  <xdr:twoCellAnchor editAs="oneCell">
    <xdr:from>
      <xdr:col>1</xdr:col>
      <xdr:colOff>95250</xdr:colOff>
      <xdr:row>1</xdr:row>
      <xdr:rowOff>85725</xdr:rowOff>
    </xdr:from>
    <xdr:to>
      <xdr:col>1</xdr:col>
      <xdr:colOff>971550</xdr:colOff>
      <xdr:row>1</xdr:row>
      <xdr:rowOff>962025</xdr:rowOff>
    </xdr:to>
    <xdr:pic>
      <xdr:nvPicPr>
        <xdr:cNvPr id="1027" name="Picture 35" descr="\\Client\C$\Merkevare\Logo 15122014\NFFlogo_150x15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4765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429746</xdr:colOff>
      <xdr:row>1</xdr:row>
      <xdr:rowOff>674794</xdr:rowOff>
    </xdr:from>
    <xdr:to>
      <xdr:col>8</xdr:col>
      <xdr:colOff>267821</xdr:colOff>
      <xdr:row>1</xdr:row>
      <xdr:rowOff>1006488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C4DEF9A-A04A-42CE-BB2A-35D6F67145A0}"/>
            </a:ext>
          </a:extLst>
        </xdr:cNvPr>
        <xdr:cNvSpPr txBox="1"/>
      </xdr:nvSpPr>
      <xdr:spPr>
        <a:xfrm>
          <a:off x="510428" y="836159"/>
          <a:ext cx="7260852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0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All relevant</a:t>
          </a:r>
          <a:r>
            <a:rPr lang="nb-NO" sz="1000" b="1" baseline="0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informasjon må fylles ut i grått felt</a:t>
          </a:r>
          <a:endParaRPr lang="nb-NO" sz="10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308610</xdr:rowOff>
    </xdr:from>
    <xdr:to>
      <xdr:col>2</xdr:col>
      <xdr:colOff>484950</xdr:colOff>
      <xdr:row>3</xdr:row>
      <xdr:rowOff>66822</xdr:rowOff>
    </xdr:to>
    <xdr:pic>
      <xdr:nvPicPr>
        <xdr:cNvPr id="2" name="Bilde 1" descr="NFFlogo_14_75x75">
          <a:extLst>
            <a:ext uri="{FF2B5EF4-FFF2-40B4-BE49-F238E27FC236}">
              <a16:creationId xmlns:a16="http://schemas.microsoft.com/office/drawing/2014/main" id="{DF4DED31-1CDD-422E-A527-DC4F9575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70535"/>
          <a:ext cx="380175" cy="415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I91"/>
  <sheetViews>
    <sheetView showGridLines="0" tabSelected="1" zoomScaleNormal="100" workbookViewId="0">
      <selection activeCell="I4" sqref="I4"/>
    </sheetView>
  </sheetViews>
  <sheetFormatPr baseColWidth="10" defaultColWidth="11.42578125" defaultRowHeight="12.75" x14ac:dyDescent="0.2"/>
  <cols>
    <col min="1" max="1" width="1.140625" style="11" customWidth="1"/>
    <col min="2" max="2" width="20" style="11" customWidth="1"/>
    <col min="3" max="3" width="1.7109375" style="11" customWidth="1"/>
    <col min="4" max="4" width="26.7109375" style="11" customWidth="1"/>
    <col min="5" max="5" width="4.5703125" style="11" customWidth="1"/>
    <col min="6" max="6" width="26.7109375" style="11" customWidth="1"/>
    <col min="7" max="7" width="6.28515625" style="11" customWidth="1"/>
    <col min="8" max="8" width="26.7109375" style="11" customWidth="1"/>
    <col min="9" max="16384" width="11.42578125" style="11"/>
  </cols>
  <sheetData>
    <row r="1" spans="2:9" ht="12.75" customHeight="1" thickBot="1" x14ac:dyDescent="0.25">
      <c r="B1" s="13"/>
      <c r="C1" s="13"/>
      <c r="D1" s="13"/>
      <c r="E1" s="13"/>
      <c r="F1" s="13"/>
      <c r="G1" s="13"/>
      <c r="H1" s="13"/>
    </row>
    <row r="2" spans="2:9" ht="81" customHeight="1" x14ac:dyDescent="0.4">
      <c r="B2" s="119"/>
      <c r="C2" s="120"/>
      <c r="D2" s="121"/>
      <c r="E2" s="121"/>
      <c r="F2" s="121"/>
      <c r="G2" s="121"/>
      <c r="H2" s="122"/>
      <c r="I2" s="13"/>
    </row>
    <row r="3" spans="2:9" ht="2.25" customHeight="1" x14ac:dyDescent="0.2">
      <c r="B3" s="77"/>
      <c r="C3" s="12"/>
      <c r="D3" s="13"/>
      <c r="E3" s="12"/>
      <c r="F3" s="13"/>
      <c r="G3" s="13"/>
      <c r="H3" s="78"/>
      <c r="I3" s="13"/>
    </row>
    <row r="4" spans="2:9" ht="24.6" customHeight="1" x14ac:dyDescent="0.25">
      <c r="B4" s="79" t="s">
        <v>108</v>
      </c>
      <c r="C4" s="13"/>
      <c r="D4" s="64"/>
      <c r="E4" s="13"/>
      <c r="F4" s="65"/>
      <c r="G4" s="66"/>
      <c r="H4" s="80"/>
      <c r="I4" s="13"/>
    </row>
    <row r="5" spans="2:9" ht="17.25" customHeight="1" x14ac:dyDescent="0.2">
      <c r="B5" s="73" t="s">
        <v>130</v>
      </c>
      <c r="C5" s="15"/>
      <c r="D5" s="14" t="s">
        <v>0</v>
      </c>
      <c r="E5" s="15"/>
      <c r="F5" s="1" t="s">
        <v>21</v>
      </c>
      <c r="G5" s="21"/>
      <c r="H5" s="81" t="s">
        <v>20</v>
      </c>
      <c r="I5" s="13"/>
    </row>
    <row r="6" spans="2:9" ht="18" customHeight="1" x14ac:dyDescent="0.2">
      <c r="B6" s="123"/>
      <c r="C6" s="124"/>
      <c r="D6" s="125"/>
      <c r="E6" s="124"/>
      <c r="F6" s="125"/>
      <c r="G6" s="124"/>
      <c r="H6" s="82"/>
      <c r="I6" s="13"/>
    </row>
    <row r="7" spans="2:9" x14ac:dyDescent="0.2">
      <c r="B7" s="83" t="s">
        <v>5</v>
      </c>
      <c r="C7" s="15"/>
      <c r="D7" s="1" t="s">
        <v>1</v>
      </c>
      <c r="E7" s="20"/>
      <c r="F7" s="1" t="s">
        <v>2</v>
      </c>
      <c r="G7" s="21"/>
      <c r="H7" s="81" t="s">
        <v>15</v>
      </c>
      <c r="I7" s="13"/>
    </row>
    <row r="8" spans="2:9" ht="18" customHeight="1" x14ac:dyDescent="0.2">
      <c r="B8" s="123"/>
      <c r="C8" s="126"/>
      <c r="D8" s="48" t="s">
        <v>33</v>
      </c>
      <c r="E8" s="49"/>
      <c r="F8" s="48" t="s">
        <v>34</v>
      </c>
      <c r="G8" s="50"/>
      <c r="H8" s="84"/>
      <c r="I8" s="13"/>
    </row>
    <row r="9" spans="2:9" ht="18" customHeight="1" x14ac:dyDescent="0.2">
      <c r="B9" s="85" t="s">
        <v>41</v>
      </c>
      <c r="C9" s="38"/>
      <c r="D9" s="127"/>
      <c r="E9" s="128"/>
      <c r="F9" s="128"/>
      <c r="G9" s="129"/>
      <c r="H9" s="86"/>
      <c r="I9" s="13"/>
    </row>
    <row r="10" spans="2:9" ht="18" customHeight="1" x14ac:dyDescent="0.2">
      <c r="B10" s="87" t="s">
        <v>18</v>
      </c>
      <c r="C10" s="10"/>
      <c r="D10" s="46"/>
      <c r="E10" s="44"/>
      <c r="F10" s="61"/>
      <c r="G10" s="47" t="s">
        <v>43</v>
      </c>
      <c r="H10" s="88"/>
      <c r="I10" s="13"/>
    </row>
    <row r="11" spans="2:9" ht="18" customHeight="1" x14ac:dyDescent="0.2">
      <c r="B11" s="87" t="s">
        <v>109</v>
      </c>
      <c r="C11" s="16"/>
      <c r="D11" s="68"/>
      <c r="E11" s="46"/>
      <c r="F11" s="61"/>
      <c r="G11" s="61"/>
      <c r="H11" s="89"/>
      <c r="I11" s="13"/>
    </row>
    <row r="12" spans="2:9" ht="13.9" customHeight="1" x14ac:dyDescent="0.2">
      <c r="B12" s="87" t="s">
        <v>42</v>
      </c>
      <c r="C12" s="12"/>
      <c r="D12" s="67"/>
      <c r="E12" s="45"/>
      <c r="F12" s="45"/>
      <c r="G12" s="45"/>
      <c r="H12" s="90"/>
      <c r="I12" s="13"/>
    </row>
    <row r="13" spans="2:9" ht="7.9" customHeight="1" x14ac:dyDescent="0.2">
      <c r="B13" s="91"/>
      <c r="C13" s="13"/>
      <c r="D13" s="13"/>
      <c r="E13" s="13"/>
      <c r="F13" s="13"/>
      <c r="G13" s="13"/>
      <c r="H13" s="92"/>
      <c r="I13" s="13"/>
    </row>
    <row r="14" spans="2:9" x14ac:dyDescent="0.2">
      <c r="B14" s="93" t="s">
        <v>14</v>
      </c>
      <c r="C14" s="17"/>
      <c r="D14" s="13"/>
      <c r="E14" s="13"/>
      <c r="F14" s="13"/>
      <c r="G14" s="13"/>
      <c r="H14" s="92"/>
      <c r="I14" s="13"/>
    </row>
    <row r="15" spans="2:9" x14ac:dyDescent="0.2">
      <c r="B15" s="94" t="s">
        <v>38</v>
      </c>
      <c r="C15" s="5"/>
      <c r="D15" s="43" t="s">
        <v>39</v>
      </c>
      <c r="E15" s="5"/>
      <c r="F15" s="5" t="s">
        <v>6</v>
      </c>
      <c r="G15" s="5"/>
      <c r="H15" s="92"/>
      <c r="I15" s="13"/>
    </row>
    <row r="16" spans="2:9" ht="18" customHeight="1" x14ac:dyDescent="0.2">
      <c r="B16" s="95"/>
      <c r="C16" s="13"/>
      <c r="D16" s="28"/>
      <c r="E16" s="13"/>
      <c r="F16" s="29"/>
      <c r="G16" s="13"/>
      <c r="H16" s="92"/>
      <c r="I16" s="13"/>
    </row>
    <row r="17" spans="2:9" ht="18" customHeight="1" x14ac:dyDescent="0.2">
      <c r="B17" s="96"/>
      <c r="C17" s="13"/>
      <c r="D17" s="31"/>
      <c r="E17" s="13"/>
      <c r="F17" s="30"/>
      <c r="G17" s="13"/>
      <c r="H17" s="92"/>
      <c r="I17" s="13"/>
    </row>
    <row r="18" spans="2:9" ht="18" customHeight="1" x14ac:dyDescent="0.2">
      <c r="B18" s="96"/>
      <c r="C18" s="13"/>
      <c r="D18" s="31"/>
      <c r="E18" s="13"/>
      <c r="F18" s="30"/>
      <c r="G18" s="13"/>
      <c r="H18" s="92"/>
      <c r="I18" s="13"/>
    </row>
    <row r="19" spans="2:9" x14ac:dyDescent="0.2">
      <c r="B19" s="91"/>
      <c r="C19" s="13"/>
      <c r="D19" s="13"/>
      <c r="E19" s="13"/>
      <c r="F19" s="54">
        <f>SUM(F16:F18)</f>
        <v>0</v>
      </c>
      <c r="G19" s="13"/>
      <c r="H19" s="92"/>
      <c r="I19" s="13"/>
    </row>
    <row r="20" spans="2:9" ht="18" customHeight="1" x14ac:dyDescent="0.2">
      <c r="B20" s="91"/>
      <c r="C20" s="13"/>
      <c r="D20" s="6" t="s">
        <v>3</v>
      </c>
      <c r="E20" s="6"/>
      <c r="F20" s="42">
        <f>F19</f>
        <v>0</v>
      </c>
      <c r="G20" s="39" t="s">
        <v>135</v>
      </c>
      <c r="H20" s="97">
        <f>F20*3.5</f>
        <v>0</v>
      </c>
      <c r="I20" s="13"/>
    </row>
    <row r="21" spans="2:9" ht="18" customHeight="1" x14ac:dyDescent="0.2">
      <c r="B21" s="91"/>
      <c r="C21" s="13"/>
      <c r="D21" s="6" t="s">
        <v>28</v>
      </c>
      <c r="E21" s="6"/>
      <c r="F21" s="32"/>
      <c r="G21" s="22" t="s">
        <v>29</v>
      </c>
      <c r="H21" s="97">
        <f>F21*1</f>
        <v>0</v>
      </c>
      <c r="I21" s="13"/>
    </row>
    <row r="22" spans="2:9" ht="18" customHeight="1" x14ac:dyDescent="0.2">
      <c r="B22" s="91"/>
      <c r="C22" s="13"/>
      <c r="D22" s="6" t="s">
        <v>27</v>
      </c>
      <c r="E22" s="6"/>
      <c r="F22" s="33"/>
      <c r="G22" s="13"/>
      <c r="H22" s="92"/>
      <c r="I22" s="13"/>
    </row>
    <row r="23" spans="2:9" ht="18" customHeight="1" x14ac:dyDescent="0.2">
      <c r="B23" s="91"/>
      <c r="C23" s="13"/>
      <c r="D23" s="6"/>
      <c r="E23" s="6"/>
      <c r="F23" s="33"/>
      <c r="G23" s="13"/>
      <c r="H23" s="92"/>
      <c r="I23" s="13"/>
    </row>
    <row r="24" spans="2:9" ht="18" customHeight="1" x14ac:dyDescent="0.2">
      <c r="B24" s="91"/>
      <c r="C24" s="13"/>
      <c r="D24" s="6"/>
      <c r="E24" s="6"/>
      <c r="F24" s="33"/>
      <c r="G24" s="13"/>
      <c r="H24" s="92"/>
      <c r="I24" s="13"/>
    </row>
    <row r="25" spans="2:9" ht="18" customHeight="1" x14ac:dyDescent="0.2">
      <c r="B25" s="98" t="s">
        <v>107</v>
      </c>
      <c r="C25" s="13"/>
      <c r="D25" s="6"/>
      <c r="E25" s="6"/>
      <c r="F25" s="33"/>
      <c r="G25" s="13"/>
      <c r="H25" s="92"/>
      <c r="I25" s="13"/>
    </row>
    <row r="26" spans="2:9" ht="5.45" customHeight="1" x14ac:dyDescent="0.2">
      <c r="B26" s="98"/>
      <c r="C26" s="13"/>
      <c r="D26" s="6"/>
      <c r="E26" s="6"/>
      <c r="F26" s="63"/>
      <c r="G26" s="13"/>
      <c r="H26" s="92"/>
      <c r="I26" s="13"/>
    </row>
    <row r="27" spans="2:9" x14ac:dyDescent="0.2">
      <c r="B27" s="93" t="s">
        <v>11</v>
      </c>
      <c r="C27" s="17"/>
      <c r="D27" s="13"/>
      <c r="E27" s="13"/>
      <c r="F27" s="13"/>
      <c r="G27" s="13"/>
      <c r="H27" s="92"/>
      <c r="I27" s="13"/>
    </row>
    <row r="28" spans="2:9" ht="15.75" customHeight="1" x14ac:dyDescent="0.2">
      <c r="B28" s="91"/>
      <c r="C28" s="13"/>
      <c r="D28" s="13"/>
      <c r="E28" s="13"/>
      <c r="F28" s="7" t="s">
        <v>7</v>
      </c>
      <c r="G28" s="7"/>
      <c r="H28" s="92"/>
      <c r="I28" s="13"/>
    </row>
    <row r="29" spans="2:9" ht="18" customHeight="1" x14ac:dyDescent="0.2">
      <c r="B29" s="91" t="s">
        <v>35</v>
      </c>
      <c r="C29" s="13"/>
      <c r="D29" s="13"/>
      <c r="E29" s="13"/>
      <c r="F29" s="34"/>
      <c r="G29" s="22" t="s">
        <v>133</v>
      </c>
      <c r="H29" s="97">
        <f>F29*200</f>
        <v>0</v>
      </c>
      <c r="I29" s="13"/>
    </row>
    <row r="30" spans="2:9" ht="18" customHeight="1" x14ac:dyDescent="0.2">
      <c r="B30" s="91" t="s">
        <v>9</v>
      </c>
      <c r="C30" s="13"/>
      <c r="D30" s="13"/>
      <c r="E30" s="13"/>
      <c r="F30" s="34"/>
      <c r="G30" s="22" t="s">
        <v>134</v>
      </c>
      <c r="H30" s="97">
        <f>F30*400</f>
        <v>0</v>
      </c>
      <c r="I30" s="13"/>
    </row>
    <row r="31" spans="2:9" x14ac:dyDescent="0.2">
      <c r="B31" s="99" t="s">
        <v>10</v>
      </c>
      <c r="C31" s="9"/>
      <c r="D31" s="13"/>
      <c r="E31" s="13"/>
      <c r="F31" s="26"/>
      <c r="G31" s="13"/>
      <c r="H31" s="92"/>
      <c r="I31" s="13"/>
    </row>
    <row r="32" spans="2:9" ht="18" customHeight="1" x14ac:dyDescent="0.2">
      <c r="B32" s="99" t="s">
        <v>141</v>
      </c>
      <c r="C32" s="9"/>
      <c r="D32" s="13"/>
      <c r="E32" s="13"/>
      <c r="F32" s="35"/>
      <c r="G32" s="13"/>
      <c r="H32" s="97">
        <f>F32</f>
        <v>0</v>
      </c>
      <c r="I32" s="13"/>
    </row>
    <row r="33" spans="2:9" x14ac:dyDescent="0.2">
      <c r="B33" s="91"/>
      <c r="C33" s="13"/>
      <c r="D33" s="13"/>
      <c r="E33" s="13"/>
      <c r="F33" s="23"/>
      <c r="G33" s="13"/>
      <c r="H33" s="92"/>
      <c r="I33" s="13"/>
    </row>
    <row r="34" spans="2:9" x14ac:dyDescent="0.2">
      <c r="B34" s="93" t="s">
        <v>12</v>
      </c>
      <c r="C34" s="17"/>
      <c r="D34" s="13"/>
      <c r="E34" s="13"/>
      <c r="F34" s="23"/>
      <c r="G34" s="13"/>
      <c r="H34" s="92"/>
      <c r="I34" s="13"/>
    </row>
    <row r="35" spans="2:9" ht="18" customHeight="1" x14ac:dyDescent="0.2">
      <c r="B35" s="100" t="s">
        <v>139</v>
      </c>
      <c r="C35" s="13"/>
      <c r="D35" s="13"/>
      <c r="E35" s="13"/>
      <c r="F35" s="34"/>
      <c r="G35" s="22" t="s">
        <v>138</v>
      </c>
      <c r="H35" s="97">
        <f>F35*754</f>
        <v>0</v>
      </c>
      <c r="I35" s="13"/>
    </row>
    <row r="36" spans="2:9" ht="18" customHeight="1" x14ac:dyDescent="0.2">
      <c r="B36" s="100" t="s">
        <v>128</v>
      </c>
      <c r="C36" s="13"/>
      <c r="D36" s="13"/>
      <c r="E36" s="13"/>
      <c r="F36" s="70"/>
      <c r="G36" s="22" t="s">
        <v>133</v>
      </c>
      <c r="H36" s="97">
        <f>F36*297</f>
        <v>0</v>
      </c>
      <c r="I36" s="13"/>
    </row>
    <row r="37" spans="2:9" ht="18" customHeight="1" x14ac:dyDescent="0.2">
      <c r="B37" s="100" t="s">
        <v>129</v>
      </c>
      <c r="C37" s="13"/>
      <c r="D37" s="13"/>
      <c r="E37" s="13"/>
      <c r="F37" s="70"/>
      <c r="G37" s="22" t="s">
        <v>134</v>
      </c>
      <c r="H37" s="97">
        <f>F37*552</f>
        <v>0</v>
      </c>
      <c r="I37" s="13"/>
    </row>
    <row r="38" spans="2:9" ht="18" customHeight="1" x14ac:dyDescent="0.2">
      <c r="B38" s="100" t="s">
        <v>140</v>
      </c>
      <c r="C38" s="13"/>
      <c r="D38" s="13"/>
      <c r="E38" s="13"/>
      <c r="F38" s="41"/>
      <c r="G38" s="39" t="s">
        <v>137</v>
      </c>
      <c r="H38" s="97">
        <f>F38*88</f>
        <v>0</v>
      </c>
      <c r="I38" s="13"/>
    </row>
    <row r="39" spans="2:9" ht="18" customHeight="1" x14ac:dyDescent="0.2">
      <c r="B39" s="91"/>
      <c r="C39" s="13"/>
      <c r="D39" s="13"/>
      <c r="E39" s="13"/>
      <c r="F39" s="71"/>
      <c r="G39" s="22"/>
      <c r="H39" s="97"/>
      <c r="I39" s="13"/>
    </row>
    <row r="40" spans="2:9" x14ac:dyDescent="0.2">
      <c r="B40" s="99" t="s">
        <v>10</v>
      </c>
      <c r="C40" s="9"/>
      <c r="D40" s="13"/>
      <c r="E40" s="13"/>
      <c r="F40" s="23"/>
      <c r="G40" s="13"/>
      <c r="H40" s="92"/>
      <c r="I40" s="13"/>
    </row>
    <row r="41" spans="2:9" ht="18" customHeight="1" x14ac:dyDescent="0.2">
      <c r="B41" s="99" t="s">
        <v>142</v>
      </c>
      <c r="C41" s="9"/>
      <c r="D41" s="13"/>
      <c r="E41" s="13"/>
      <c r="F41" s="35"/>
      <c r="G41" s="13"/>
      <c r="H41" s="97">
        <f>F41</f>
        <v>0</v>
      </c>
      <c r="I41" s="13"/>
    </row>
    <row r="42" spans="2:9" ht="18" customHeight="1" x14ac:dyDescent="0.2">
      <c r="B42" s="99" t="s">
        <v>40</v>
      </c>
      <c r="C42" s="9"/>
      <c r="D42" s="13"/>
      <c r="E42" s="13"/>
      <c r="F42" s="28"/>
      <c r="G42" s="13"/>
      <c r="H42" s="92"/>
      <c r="I42" s="13"/>
    </row>
    <row r="43" spans="2:9" x14ac:dyDescent="0.2">
      <c r="B43" s="99"/>
      <c r="C43" s="9"/>
      <c r="D43" s="13"/>
      <c r="E43" s="13"/>
      <c r="F43" s="23"/>
      <c r="G43" s="13"/>
      <c r="H43" s="92"/>
      <c r="I43" s="13"/>
    </row>
    <row r="44" spans="2:9" x14ac:dyDescent="0.2">
      <c r="B44" s="93" t="s">
        <v>127</v>
      </c>
      <c r="C44" s="17"/>
      <c r="D44" s="13"/>
      <c r="E44" s="13"/>
      <c r="F44" s="23"/>
      <c r="G44" s="13"/>
      <c r="H44" s="92"/>
      <c r="I44" s="13"/>
    </row>
    <row r="45" spans="2:9" ht="18" customHeight="1" x14ac:dyDescent="0.2">
      <c r="B45" s="99" t="s">
        <v>16</v>
      </c>
      <c r="C45" s="9"/>
      <c r="D45" s="13"/>
      <c r="E45" s="13"/>
      <c r="F45" s="36"/>
      <c r="G45" s="22" t="s">
        <v>143</v>
      </c>
      <c r="H45" s="97">
        <f>F45*430</f>
        <v>0</v>
      </c>
      <c r="I45" s="13"/>
    </row>
    <row r="46" spans="2:9" x14ac:dyDescent="0.2">
      <c r="B46" s="99" t="s">
        <v>17</v>
      </c>
      <c r="C46" s="9"/>
      <c r="D46" s="13"/>
      <c r="E46" s="13"/>
      <c r="F46" s="13"/>
      <c r="G46" s="13"/>
      <c r="H46" s="92"/>
      <c r="I46" s="13"/>
    </row>
    <row r="47" spans="2:9" x14ac:dyDescent="0.2">
      <c r="B47" s="99" t="s">
        <v>22</v>
      </c>
      <c r="C47" s="9"/>
      <c r="D47" s="13"/>
      <c r="E47" s="13"/>
      <c r="F47" s="13"/>
      <c r="G47" s="13"/>
      <c r="H47" s="92"/>
      <c r="I47" s="13"/>
    </row>
    <row r="48" spans="2:9" ht="18" customHeight="1" x14ac:dyDescent="0.2">
      <c r="B48" s="91"/>
      <c r="C48" s="13"/>
      <c r="D48" s="116"/>
      <c r="E48" s="116"/>
      <c r="F48" s="116"/>
      <c r="G48" s="13"/>
      <c r="H48" s="92"/>
      <c r="I48" s="13"/>
    </row>
    <row r="49" spans="2:9" x14ac:dyDescent="0.2">
      <c r="B49" s="93" t="s">
        <v>13</v>
      </c>
      <c r="C49" s="17"/>
      <c r="D49" s="39" t="s">
        <v>31</v>
      </c>
      <c r="E49" s="13"/>
      <c r="F49" s="39" t="s">
        <v>30</v>
      </c>
      <c r="G49" s="13"/>
      <c r="H49" s="92"/>
      <c r="I49" s="13"/>
    </row>
    <row r="50" spans="2:9" ht="18" customHeight="1" x14ac:dyDescent="0.2">
      <c r="B50" s="91" t="s">
        <v>23</v>
      </c>
      <c r="C50" s="13"/>
      <c r="D50" s="37"/>
      <c r="E50" s="13"/>
      <c r="F50" s="35"/>
      <c r="G50" s="13"/>
      <c r="H50" s="97">
        <f t="shared" ref="H50:H55" si="0">F50</f>
        <v>0</v>
      </c>
      <c r="I50" s="13"/>
    </row>
    <row r="51" spans="2:9" ht="18" customHeight="1" x14ac:dyDescent="0.2">
      <c r="B51" s="91"/>
      <c r="C51" s="13"/>
      <c r="D51" s="37"/>
      <c r="E51" s="13"/>
      <c r="F51" s="35"/>
      <c r="G51" s="13"/>
      <c r="H51" s="97">
        <f t="shared" si="0"/>
        <v>0</v>
      </c>
      <c r="I51" s="13"/>
    </row>
    <row r="52" spans="2:9" ht="18" customHeight="1" x14ac:dyDescent="0.2">
      <c r="B52" s="91" t="s">
        <v>110</v>
      </c>
      <c r="C52" s="13"/>
      <c r="D52" s="33"/>
      <c r="E52" s="13"/>
      <c r="F52" s="35"/>
      <c r="G52" s="13"/>
      <c r="H52" s="97">
        <f t="shared" si="0"/>
        <v>0</v>
      </c>
      <c r="I52" s="13"/>
    </row>
    <row r="53" spans="2:9" ht="18" customHeight="1" x14ac:dyDescent="0.2">
      <c r="B53" s="91"/>
      <c r="C53" s="13"/>
      <c r="D53" s="33"/>
      <c r="E53" s="13"/>
      <c r="F53" s="35"/>
      <c r="G53" s="13"/>
      <c r="H53" s="97">
        <f t="shared" si="0"/>
        <v>0</v>
      </c>
      <c r="I53" s="13"/>
    </row>
    <row r="54" spans="2:9" ht="18" customHeight="1" x14ac:dyDescent="0.2">
      <c r="B54" s="91"/>
      <c r="C54" s="13"/>
      <c r="D54" s="33"/>
      <c r="E54" s="13"/>
      <c r="F54" s="35"/>
      <c r="G54" s="13"/>
      <c r="H54" s="97">
        <f t="shared" si="0"/>
        <v>0</v>
      </c>
      <c r="I54" s="13"/>
    </row>
    <row r="55" spans="2:9" ht="18" customHeight="1" x14ac:dyDescent="0.2">
      <c r="B55" s="91"/>
      <c r="C55" s="13"/>
      <c r="D55" s="33"/>
      <c r="E55" s="13"/>
      <c r="F55" s="35"/>
      <c r="G55" s="13"/>
      <c r="H55" s="97">
        <f t="shared" si="0"/>
        <v>0</v>
      </c>
      <c r="I55" s="13"/>
    </row>
    <row r="56" spans="2:9" x14ac:dyDescent="0.2">
      <c r="B56" s="91"/>
      <c r="C56" s="13"/>
      <c r="D56" s="13"/>
      <c r="E56" s="13"/>
      <c r="F56" s="23"/>
      <c r="G56" s="13"/>
      <c r="H56" s="97"/>
      <c r="I56" s="13"/>
    </row>
    <row r="57" spans="2:9" x14ac:dyDescent="0.2">
      <c r="B57" s="91"/>
      <c r="C57" s="8"/>
      <c r="D57" s="13"/>
      <c r="E57" s="13"/>
      <c r="F57" s="23" t="s">
        <v>24</v>
      </c>
      <c r="G57" s="13"/>
      <c r="H57" s="92"/>
      <c r="I57" s="13"/>
    </row>
    <row r="58" spans="2:9" ht="18" customHeight="1" x14ac:dyDescent="0.2">
      <c r="B58" s="98" t="s">
        <v>8</v>
      </c>
      <c r="C58" s="18"/>
      <c r="D58" s="9"/>
      <c r="E58" s="9"/>
      <c r="F58" s="40"/>
      <c r="G58" s="13"/>
      <c r="H58" s="97">
        <f>F58-F59</f>
        <v>0</v>
      </c>
      <c r="I58" s="13"/>
    </row>
    <row r="59" spans="2:9" ht="18" customHeight="1" x14ac:dyDescent="0.2">
      <c r="B59" s="101" t="s">
        <v>124</v>
      </c>
      <c r="C59" s="18"/>
      <c r="D59" s="9"/>
      <c r="E59" s="9"/>
      <c r="F59" s="40"/>
      <c r="G59" s="13"/>
      <c r="H59" s="97">
        <f>F59</f>
        <v>0</v>
      </c>
      <c r="I59" s="13"/>
    </row>
    <row r="60" spans="2:9" ht="18" customHeight="1" x14ac:dyDescent="0.2">
      <c r="B60" s="101" t="s">
        <v>32</v>
      </c>
      <c r="C60" s="18"/>
      <c r="D60" s="9"/>
      <c r="E60" s="9"/>
      <c r="F60" s="40"/>
      <c r="G60" s="13"/>
      <c r="H60" s="97">
        <f>F60</f>
        <v>0</v>
      </c>
      <c r="I60" s="13"/>
    </row>
    <row r="61" spans="2:9" ht="8.25" customHeight="1" x14ac:dyDescent="0.2">
      <c r="B61" s="102" t="s">
        <v>19</v>
      </c>
      <c r="C61" s="19"/>
      <c r="D61" s="13"/>
      <c r="E61" s="13"/>
      <c r="F61" s="4"/>
      <c r="G61" s="4"/>
      <c r="H61" s="92"/>
      <c r="I61" s="13"/>
    </row>
    <row r="62" spans="2:9" ht="19.5" customHeight="1" thickBot="1" x14ac:dyDescent="0.3">
      <c r="B62" s="91"/>
      <c r="C62" s="13"/>
      <c r="D62" s="13"/>
      <c r="E62" s="13"/>
      <c r="F62" s="27"/>
      <c r="G62" s="24" t="s">
        <v>4</v>
      </c>
      <c r="H62" s="103">
        <f>SUM(H20+H21+H29+H30+H35+H38+H45+H50+H51+H52+H53+H54+H55+H59+H58)-(H32+H41+H60)</f>
        <v>0</v>
      </c>
      <c r="I62" s="13"/>
    </row>
    <row r="63" spans="2:9" ht="12" customHeight="1" thickTop="1" x14ac:dyDescent="0.2">
      <c r="B63" s="98" t="s">
        <v>25</v>
      </c>
      <c r="C63" s="8"/>
      <c r="D63" s="8" t="s">
        <v>26</v>
      </c>
      <c r="E63" s="8"/>
      <c r="F63" s="8" t="s">
        <v>37</v>
      </c>
      <c r="G63" s="8"/>
      <c r="H63" s="104"/>
      <c r="I63" s="13"/>
    </row>
    <row r="64" spans="2:9" ht="26.45" customHeight="1" x14ac:dyDescent="0.2">
      <c r="B64" s="105"/>
      <c r="C64" s="3"/>
      <c r="D64" s="72"/>
      <c r="E64" s="3"/>
      <c r="F64" s="117"/>
      <c r="G64" s="118"/>
      <c r="H64" s="130" t="s">
        <v>114</v>
      </c>
      <c r="I64" s="13"/>
    </row>
    <row r="65" spans="2:9" ht="18" customHeight="1" x14ac:dyDescent="0.2">
      <c r="B65" s="106" t="s">
        <v>44</v>
      </c>
      <c r="C65" s="51"/>
      <c r="D65" s="52"/>
      <c r="E65" s="51"/>
      <c r="F65" s="52"/>
      <c r="G65" s="53"/>
      <c r="H65" s="130"/>
      <c r="I65" s="13"/>
    </row>
    <row r="66" spans="2:9" ht="18" customHeight="1" x14ac:dyDescent="0.2">
      <c r="B66" s="107" t="s">
        <v>45</v>
      </c>
      <c r="C66" s="25"/>
      <c r="D66" s="25" t="s">
        <v>36</v>
      </c>
      <c r="E66" s="25"/>
      <c r="F66" s="25" t="s">
        <v>46</v>
      </c>
      <c r="G66" s="25"/>
      <c r="H66" s="131"/>
      <c r="I66" s="13"/>
    </row>
    <row r="67" spans="2:9" ht="18" customHeight="1" x14ac:dyDescent="0.2">
      <c r="B67" s="110" t="s">
        <v>131</v>
      </c>
      <c r="C67" s="111"/>
      <c r="D67" s="111"/>
      <c r="E67" s="111"/>
      <c r="F67" s="111"/>
      <c r="G67" s="111"/>
      <c r="H67" s="112"/>
      <c r="I67" s="13"/>
    </row>
    <row r="68" spans="2:9" ht="23.25" customHeight="1" x14ac:dyDescent="0.2">
      <c r="B68" s="113"/>
      <c r="C68" s="114"/>
      <c r="D68" s="114"/>
      <c r="E68" s="114"/>
      <c r="F68" s="114"/>
      <c r="G68" s="114"/>
      <c r="H68" s="115"/>
      <c r="I68" s="13"/>
    </row>
    <row r="69" spans="2:9" ht="13.5" customHeight="1" thickBot="1" x14ac:dyDescent="0.25">
      <c r="B69" s="74" t="s">
        <v>136</v>
      </c>
      <c r="C69" s="75"/>
      <c r="D69" s="75"/>
      <c r="E69" s="75"/>
      <c r="F69" s="75"/>
      <c r="G69" s="75"/>
      <c r="H69" s="76"/>
    </row>
    <row r="84" spans="9:9" s="2" customFormat="1" ht="11.25" x14ac:dyDescent="0.2">
      <c r="I84" s="9"/>
    </row>
    <row r="85" spans="9:9" s="2" customFormat="1" ht="11.25" x14ac:dyDescent="0.2">
      <c r="I85" s="9"/>
    </row>
    <row r="86" spans="9:9" s="2" customFormat="1" ht="11.25" x14ac:dyDescent="0.2">
      <c r="I86" s="9"/>
    </row>
    <row r="87" spans="9:9" s="2" customFormat="1" ht="11.25" x14ac:dyDescent="0.2">
      <c r="I87" s="9"/>
    </row>
    <row r="88" spans="9:9" s="2" customFormat="1" ht="11.25" x14ac:dyDescent="0.2">
      <c r="I88" s="9"/>
    </row>
    <row r="89" spans="9:9" s="2" customFormat="1" ht="11.25" x14ac:dyDescent="0.2">
      <c r="I89" s="9"/>
    </row>
    <row r="90" spans="9:9" s="2" customFormat="1" ht="11.25" x14ac:dyDescent="0.2">
      <c r="I90" s="9"/>
    </row>
    <row r="91" spans="9:9" s="2" customFormat="1" ht="11.25" x14ac:dyDescent="0.2">
      <c r="I91" s="9"/>
    </row>
  </sheetData>
  <sheetProtection selectLockedCells="1"/>
  <mergeCells count="10">
    <mergeCell ref="B67:H68"/>
    <mergeCell ref="D48:F48"/>
    <mergeCell ref="F64:G64"/>
    <mergeCell ref="B2:H2"/>
    <mergeCell ref="B6:C6"/>
    <mergeCell ref="D6:E6"/>
    <mergeCell ref="F6:G6"/>
    <mergeCell ref="B8:C8"/>
    <mergeCell ref="D9:G9"/>
    <mergeCell ref="H64:H66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06"/>
  <sheetViews>
    <sheetView showGridLines="0" topLeftCell="A19" zoomScaleNormal="100" zoomScaleSheetLayoutView="115" workbookViewId="0">
      <selection activeCell="C37" sqref="C37"/>
    </sheetView>
  </sheetViews>
  <sheetFormatPr baseColWidth="10" defaultRowHeight="12.75" x14ac:dyDescent="0.2"/>
  <cols>
    <col min="1" max="1" width="2.28515625" customWidth="1"/>
    <col min="2" max="2" width="57" bestFit="1" customWidth="1"/>
    <col min="3" max="3" width="7.85546875" bestFit="1" customWidth="1"/>
    <col min="4" max="4" width="5.85546875" customWidth="1"/>
  </cols>
  <sheetData>
    <row r="2" spans="2:3" ht="26.25" x14ac:dyDescent="0.4">
      <c r="B2" s="55" t="s">
        <v>155</v>
      </c>
      <c r="C2" s="56"/>
    </row>
    <row r="3" spans="2:3" ht="25.9" customHeight="1" x14ac:dyDescent="0.4">
      <c r="B3" s="57"/>
      <c r="C3" s="58"/>
    </row>
    <row r="4" spans="2:3" ht="10.15" customHeight="1" x14ac:dyDescent="0.4">
      <c r="B4" s="59"/>
      <c r="C4" s="60"/>
    </row>
    <row r="5" spans="2:3" x14ac:dyDescent="0.2">
      <c r="B5" s="109" t="s">
        <v>152</v>
      </c>
      <c r="C5" s="108"/>
    </row>
    <row r="6" spans="2:3" x14ac:dyDescent="0.2">
      <c r="B6" s="108" t="s">
        <v>47</v>
      </c>
      <c r="C6" s="108">
        <v>16410</v>
      </c>
    </row>
    <row r="7" spans="2:3" x14ac:dyDescent="0.2">
      <c r="B7" s="108" t="s">
        <v>48</v>
      </c>
      <c r="C7" s="108">
        <v>10260</v>
      </c>
    </row>
    <row r="8" spans="2:3" x14ac:dyDescent="0.2">
      <c r="B8" s="108" t="s">
        <v>49</v>
      </c>
      <c r="C8" s="108">
        <v>4100</v>
      </c>
    </row>
    <row r="9" spans="2:3" x14ac:dyDescent="0.2">
      <c r="B9" s="108" t="s">
        <v>50</v>
      </c>
      <c r="C9" s="108">
        <v>7590</v>
      </c>
    </row>
    <row r="10" spans="2:3" x14ac:dyDescent="0.2">
      <c r="B10" s="108" t="s">
        <v>51</v>
      </c>
      <c r="C10" s="108">
        <v>3690</v>
      </c>
    </row>
    <row r="11" spans="2:3" x14ac:dyDescent="0.2">
      <c r="B11" s="108" t="s">
        <v>52</v>
      </c>
      <c r="C11" s="108">
        <v>1280</v>
      </c>
    </row>
    <row r="12" spans="2:3" x14ac:dyDescent="0.2">
      <c r="B12" s="108" t="s">
        <v>53</v>
      </c>
      <c r="C12" s="108">
        <v>5130</v>
      </c>
    </row>
    <row r="13" spans="2:3" x14ac:dyDescent="0.2">
      <c r="B13" s="108" t="s">
        <v>54</v>
      </c>
      <c r="C13" s="108">
        <v>1440</v>
      </c>
    </row>
    <row r="14" spans="2:3" x14ac:dyDescent="0.2">
      <c r="B14" s="108" t="s">
        <v>55</v>
      </c>
      <c r="C14" s="108">
        <v>800</v>
      </c>
    </row>
    <row r="15" spans="2:3" x14ac:dyDescent="0.2">
      <c r="B15" s="108" t="s">
        <v>56</v>
      </c>
      <c r="C15" s="108">
        <v>1800</v>
      </c>
    </row>
    <row r="16" spans="2:3" x14ac:dyDescent="0.2">
      <c r="B16" s="108" t="s">
        <v>57</v>
      </c>
      <c r="C16" s="108">
        <v>1200</v>
      </c>
    </row>
    <row r="17" spans="2:3" x14ac:dyDescent="0.2">
      <c r="B17" s="108" t="s">
        <v>144</v>
      </c>
      <c r="C17" s="108">
        <v>800</v>
      </c>
    </row>
    <row r="18" spans="2:3" x14ac:dyDescent="0.2">
      <c r="B18" s="108" t="s">
        <v>58</v>
      </c>
      <c r="C18" s="108">
        <v>1700</v>
      </c>
    </row>
    <row r="19" spans="2:3" x14ac:dyDescent="0.2">
      <c r="B19" s="108" t="s">
        <v>59</v>
      </c>
      <c r="C19" s="108">
        <v>1000</v>
      </c>
    </row>
    <row r="20" spans="2:3" x14ac:dyDescent="0.2">
      <c r="B20" s="108" t="s">
        <v>60</v>
      </c>
      <c r="C20" s="108">
        <v>1200</v>
      </c>
    </row>
    <row r="21" spans="2:3" x14ac:dyDescent="0.2">
      <c r="B21" s="108" t="s">
        <v>61</v>
      </c>
      <c r="C21" s="108">
        <v>850</v>
      </c>
    </row>
    <row r="22" spans="2:3" x14ac:dyDescent="0.2">
      <c r="B22" s="108" t="s">
        <v>62</v>
      </c>
      <c r="C22" s="108">
        <v>850</v>
      </c>
    </row>
    <row r="23" spans="2:3" x14ac:dyDescent="0.2">
      <c r="B23" s="108" t="s">
        <v>63</v>
      </c>
      <c r="C23" s="108">
        <v>600</v>
      </c>
    </row>
    <row r="24" spans="2:3" x14ac:dyDescent="0.2">
      <c r="B24" s="108" t="s">
        <v>64</v>
      </c>
      <c r="C24" s="108">
        <v>800</v>
      </c>
    </row>
    <row r="25" spans="2:3" x14ac:dyDescent="0.2">
      <c r="B25" s="108" t="s">
        <v>65</v>
      </c>
      <c r="C25" s="108">
        <v>550</v>
      </c>
    </row>
    <row r="26" spans="2:3" x14ac:dyDescent="0.2">
      <c r="B26" s="108" t="s">
        <v>66</v>
      </c>
      <c r="C26" s="108">
        <v>850</v>
      </c>
    </row>
    <row r="27" spans="2:3" x14ac:dyDescent="0.2">
      <c r="B27" s="108" t="s">
        <v>67</v>
      </c>
      <c r="C27" s="108">
        <v>600</v>
      </c>
    </row>
    <row r="28" spans="2:3" x14ac:dyDescent="0.2">
      <c r="B28" s="108" t="s">
        <v>68</v>
      </c>
      <c r="C28" s="108">
        <v>800</v>
      </c>
    </row>
    <row r="29" spans="2:3" x14ac:dyDescent="0.2">
      <c r="B29" s="108" t="s">
        <v>69</v>
      </c>
      <c r="C29" s="108">
        <v>550</v>
      </c>
    </row>
    <row r="30" spans="2:3" x14ac:dyDescent="0.2">
      <c r="B30" s="108" t="s">
        <v>159</v>
      </c>
      <c r="C30" s="108">
        <v>650</v>
      </c>
    </row>
    <row r="31" spans="2:3" x14ac:dyDescent="0.2">
      <c r="B31" s="108" t="s">
        <v>160</v>
      </c>
      <c r="C31" s="108">
        <v>500</v>
      </c>
    </row>
    <row r="32" spans="2:3" x14ac:dyDescent="0.2">
      <c r="B32" s="108" t="s">
        <v>70</v>
      </c>
      <c r="C32" s="108">
        <v>800</v>
      </c>
    </row>
    <row r="33" spans="2:3" x14ac:dyDescent="0.2">
      <c r="B33" s="108" t="s">
        <v>71</v>
      </c>
      <c r="C33" s="108">
        <v>550</v>
      </c>
    </row>
    <row r="34" spans="2:3" x14ac:dyDescent="0.2">
      <c r="B34" s="108" t="s">
        <v>161</v>
      </c>
      <c r="C34" s="108">
        <v>650</v>
      </c>
    </row>
    <row r="35" spans="2:3" x14ac:dyDescent="0.2">
      <c r="B35" s="108" t="s">
        <v>162</v>
      </c>
      <c r="C35" s="108">
        <v>450</v>
      </c>
    </row>
    <row r="36" spans="2:3" x14ac:dyDescent="0.2">
      <c r="B36" s="108" t="s">
        <v>163</v>
      </c>
      <c r="C36" s="108">
        <v>550</v>
      </c>
    </row>
    <row r="37" spans="2:3" x14ac:dyDescent="0.2">
      <c r="B37" s="108" t="s">
        <v>164</v>
      </c>
      <c r="C37" s="108">
        <v>400</v>
      </c>
    </row>
    <row r="38" spans="2:3" x14ac:dyDescent="0.2">
      <c r="B38" s="108" t="s">
        <v>72</v>
      </c>
      <c r="C38" s="108">
        <v>650</v>
      </c>
    </row>
    <row r="39" spans="2:3" x14ac:dyDescent="0.2">
      <c r="B39" s="108" t="s">
        <v>73</v>
      </c>
      <c r="C39" s="108">
        <v>450</v>
      </c>
    </row>
    <row r="40" spans="2:3" x14ac:dyDescent="0.2">
      <c r="B40" s="108" t="s">
        <v>125</v>
      </c>
      <c r="C40" s="108">
        <v>500</v>
      </c>
    </row>
    <row r="41" spans="2:3" x14ac:dyDescent="0.2">
      <c r="B41" s="108" t="s">
        <v>126</v>
      </c>
      <c r="C41" s="108">
        <v>350</v>
      </c>
    </row>
    <row r="42" spans="2:3" x14ac:dyDescent="0.2">
      <c r="B42" s="108" t="s">
        <v>147</v>
      </c>
      <c r="C42" s="108">
        <v>500</v>
      </c>
    </row>
    <row r="43" spans="2:3" x14ac:dyDescent="0.2">
      <c r="B43" s="108" t="s">
        <v>148</v>
      </c>
      <c r="C43" s="108">
        <v>300</v>
      </c>
    </row>
    <row r="44" spans="2:3" x14ac:dyDescent="0.2">
      <c r="B44" s="108" t="s">
        <v>167</v>
      </c>
      <c r="C44" s="108">
        <v>450</v>
      </c>
    </row>
    <row r="45" spans="2:3" x14ac:dyDescent="0.2">
      <c r="B45" s="108" t="s">
        <v>166</v>
      </c>
      <c r="C45" s="108">
        <v>250</v>
      </c>
    </row>
    <row r="46" spans="2:3" x14ac:dyDescent="0.2">
      <c r="B46" s="108" t="s">
        <v>165</v>
      </c>
      <c r="C46" s="108">
        <v>400</v>
      </c>
    </row>
    <row r="47" spans="2:3" x14ac:dyDescent="0.2">
      <c r="B47" s="108" t="s">
        <v>153</v>
      </c>
      <c r="C47" s="108">
        <v>450</v>
      </c>
    </row>
    <row r="48" spans="2:3" x14ac:dyDescent="0.2">
      <c r="B48" s="108" t="s">
        <v>154</v>
      </c>
      <c r="C48" s="108">
        <v>200</v>
      </c>
    </row>
    <row r="49" spans="2:3" ht="12.75" customHeight="1" x14ac:dyDescent="0.2">
      <c r="B49" s="132" t="s">
        <v>149</v>
      </c>
      <c r="C49" s="132"/>
    </row>
    <row r="50" spans="2:3" x14ac:dyDescent="0.2">
      <c r="B50" s="108" t="s">
        <v>74</v>
      </c>
      <c r="C50" s="108">
        <v>16410</v>
      </c>
    </row>
    <row r="51" spans="2:3" x14ac:dyDescent="0.2">
      <c r="B51" s="108" t="s">
        <v>75</v>
      </c>
      <c r="C51">
        <v>10260</v>
      </c>
    </row>
    <row r="52" spans="2:3" x14ac:dyDescent="0.2">
      <c r="B52" s="108" t="s">
        <v>76</v>
      </c>
      <c r="C52" s="108">
        <v>4100</v>
      </c>
    </row>
    <row r="53" spans="2:3" x14ac:dyDescent="0.2">
      <c r="B53" s="108" t="s">
        <v>77</v>
      </c>
      <c r="C53" s="108">
        <v>6000</v>
      </c>
    </row>
    <row r="54" spans="2:3" x14ac:dyDescent="0.2">
      <c r="B54" s="108" t="s">
        <v>78</v>
      </c>
      <c r="C54" s="108">
        <v>4000</v>
      </c>
    </row>
    <row r="55" spans="2:3" x14ac:dyDescent="0.2">
      <c r="B55" s="108" t="s">
        <v>79</v>
      </c>
      <c r="C55" s="108">
        <v>2500</v>
      </c>
    </row>
    <row r="56" spans="2:3" x14ac:dyDescent="0.2">
      <c r="B56" s="108" t="s">
        <v>80</v>
      </c>
      <c r="C56" s="108">
        <v>1800</v>
      </c>
    </row>
    <row r="57" spans="2:3" x14ac:dyDescent="0.2">
      <c r="B57" s="108" t="s">
        <v>81</v>
      </c>
      <c r="C57" s="108">
        <v>1300</v>
      </c>
    </row>
    <row r="58" spans="2:3" x14ac:dyDescent="0.2">
      <c r="B58" s="108" t="s">
        <v>82</v>
      </c>
      <c r="C58" s="108">
        <v>800</v>
      </c>
    </row>
    <row r="59" spans="2:3" x14ac:dyDescent="0.2">
      <c r="B59" s="108" t="s">
        <v>83</v>
      </c>
      <c r="C59" s="108">
        <v>850</v>
      </c>
    </row>
    <row r="60" spans="2:3" x14ac:dyDescent="0.2">
      <c r="B60" s="108" t="s">
        <v>84</v>
      </c>
      <c r="C60" s="108">
        <v>600</v>
      </c>
    </row>
    <row r="61" spans="2:3" x14ac:dyDescent="0.2">
      <c r="B61" s="108" t="s">
        <v>85</v>
      </c>
      <c r="C61" s="108">
        <v>5130</v>
      </c>
    </row>
    <row r="62" spans="2:3" x14ac:dyDescent="0.2">
      <c r="B62" s="108" t="s">
        <v>86</v>
      </c>
      <c r="C62" s="108">
        <v>1500</v>
      </c>
    </row>
    <row r="63" spans="2:3" x14ac:dyDescent="0.2">
      <c r="B63" s="108" t="s">
        <v>87</v>
      </c>
      <c r="C63" s="108">
        <v>1000</v>
      </c>
    </row>
    <row r="64" spans="2:3" x14ac:dyDescent="0.2">
      <c r="B64" s="108" t="s">
        <v>88</v>
      </c>
      <c r="C64" s="108">
        <v>1800</v>
      </c>
    </row>
    <row r="65" spans="2:3" x14ac:dyDescent="0.2">
      <c r="B65" s="108" t="s">
        <v>89</v>
      </c>
      <c r="C65" s="108">
        <v>1300</v>
      </c>
    </row>
    <row r="66" spans="2:3" x14ac:dyDescent="0.2">
      <c r="B66" t="s">
        <v>156</v>
      </c>
      <c r="C66" s="108">
        <v>800</v>
      </c>
    </row>
    <row r="67" spans="2:3" x14ac:dyDescent="0.2">
      <c r="B67" s="108" t="s">
        <v>90</v>
      </c>
      <c r="C67" s="108">
        <v>1300</v>
      </c>
    </row>
    <row r="68" spans="2:3" x14ac:dyDescent="0.2">
      <c r="B68" s="108" t="s">
        <v>91</v>
      </c>
      <c r="C68" s="108">
        <v>800</v>
      </c>
    </row>
    <row r="69" spans="2:3" x14ac:dyDescent="0.2">
      <c r="B69" s="108" t="s">
        <v>111</v>
      </c>
      <c r="C69" s="108">
        <v>800</v>
      </c>
    </row>
    <row r="70" spans="2:3" x14ac:dyDescent="0.2">
      <c r="B70" s="108" t="s">
        <v>92</v>
      </c>
      <c r="C70" s="108">
        <v>800</v>
      </c>
    </row>
    <row r="71" spans="2:3" x14ac:dyDescent="0.2">
      <c r="B71" s="108" t="s">
        <v>93</v>
      </c>
      <c r="C71" s="108">
        <v>550</v>
      </c>
    </row>
    <row r="72" spans="2:3" x14ac:dyDescent="0.2">
      <c r="B72" s="108" t="s">
        <v>94</v>
      </c>
      <c r="C72" s="108">
        <v>650</v>
      </c>
    </row>
    <row r="73" spans="2:3" x14ac:dyDescent="0.2">
      <c r="B73" s="108" t="s">
        <v>95</v>
      </c>
      <c r="C73" s="108">
        <v>500</v>
      </c>
    </row>
    <row r="74" spans="2:3" x14ac:dyDescent="0.2">
      <c r="B74" s="108" t="s">
        <v>96</v>
      </c>
      <c r="C74" s="108">
        <v>1300</v>
      </c>
    </row>
    <row r="75" spans="2:3" x14ac:dyDescent="0.2">
      <c r="B75" s="108" t="s">
        <v>97</v>
      </c>
      <c r="C75" s="108">
        <v>800</v>
      </c>
    </row>
    <row r="76" spans="2:3" x14ac:dyDescent="0.2">
      <c r="B76" s="108" t="s">
        <v>112</v>
      </c>
      <c r="C76" s="108">
        <v>800</v>
      </c>
    </row>
    <row r="77" spans="2:3" x14ac:dyDescent="0.2">
      <c r="B77" s="108" t="s">
        <v>98</v>
      </c>
      <c r="C77" s="108">
        <v>650</v>
      </c>
    </row>
    <row r="78" spans="2:3" x14ac:dyDescent="0.2">
      <c r="B78" s="108" t="s">
        <v>99</v>
      </c>
      <c r="C78" s="108">
        <v>450</v>
      </c>
    </row>
    <row r="79" spans="2:3" x14ac:dyDescent="0.2">
      <c r="B79" s="108" t="s">
        <v>100</v>
      </c>
      <c r="C79" s="108">
        <v>550</v>
      </c>
    </row>
    <row r="80" spans="2:3" x14ac:dyDescent="0.2">
      <c r="B80" s="108" t="s">
        <v>101</v>
      </c>
      <c r="C80" s="108">
        <v>400</v>
      </c>
    </row>
    <row r="81" spans="1:6" x14ac:dyDescent="0.2">
      <c r="B81" s="132" t="s">
        <v>151</v>
      </c>
      <c r="C81" s="132"/>
    </row>
    <row r="82" spans="1:6" x14ac:dyDescent="0.2">
      <c r="B82" s="108" t="s">
        <v>102</v>
      </c>
      <c r="C82" s="108">
        <v>800</v>
      </c>
    </row>
    <row r="83" spans="1:6" x14ac:dyDescent="0.2">
      <c r="B83" s="108" t="s">
        <v>150</v>
      </c>
      <c r="C83" s="108">
        <v>400</v>
      </c>
    </row>
    <row r="84" spans="1:6" x14ac:dyDescent="0.2">
      <c r="B84" s="108" t="s">
        <v>103</v>
      </c>
      <c r="C84" s="108">
        <v>400</v>
      </c>
    </row>
    <row r="85" spans="1:6" x14ac:dyDescent="0.2">
      <c r="B85" s="108" t="s">
        <v>104</v>
      </c>
      <c r="C85" s="108">
        <v>200</v>
      </c>
    </row>
    <row r="86" spans="1:6" x14ac:dyDescent="0.2">
      <c r="B86" s="132" t="s">
        <v>157</v>
      </c>
      <c r="C86" s="132"/>
    </row>
    <row r="87" spans="1:6" x14ac:dyDescent="0.2">
      <c r="B87" s="108" t="s">
        <v>102</v>
      </c>
      <c r="C87" s="108">
        <v>1000</v>
      </c>
    </row>
    <row r="88" spans="1:6" x14ac:dyDescent="0.2">
      <c r="B88" s="108" t="s">
        <v>150</v>
      </c>
      <c r="C88" s="108">
        <v>500</v>
      </c>
    </row>
    <row r="89" spans="1:6" x14ac:dyDescent="0.2">
      <c r="B89" s="108" t="s">
        <v>103</v>
      </c>
      <c r="C89" s="108">
        <v>500</v>
      </c>
    </row>
    <row r="90" spans="1:6" x14ac:dyDescent="0.2">
      <c r="B90" s="108" t="s">
        <v>104</v>
      </c>
      <c r="C90" s="108">
        <v>250</v>
      </c>
    </row>
    <row r="91" spans="1:6" ht="21" x14ac:dyDescent="0.35">
      <c r="B91" s="69" t="s">
        <v>113</v>
      </c>
    </row>
    <row r="92" spans="1:6" ht="7.15" customHeight="1" x14ac:dyDescent="0.35">
      <c r="B92" s="69"/>
    </row>
    <row r="93" spans="1:6" ht="30" customHeight="1" x14ac:dyDescent="0.2">
      <c r="A93" s="62" t="s">
        <v>105</v>
      </c>
      <c r="B93" s="133" t="s">
        <v>145</v>
      </c>
      <c r="C93" s="133"/>
      <c r="D93" s="133"/>
      <c r="E93" s="133"/>
      <c r="F93" s="133"/>
    </row>
    <row r="94" spans="1:6" ht="14.25" x14ac:dyDescent="0.2">
      <c r="A94" s="62"/>
      <c r="B94" s="133" t="s">
        <v>158</v>
      </c>
      <c r="C94" s="133"/>
      <c r="D94" s="133"/>
      <c r="E94" s="133"/>
      <c r="F94" s="133"/>
    </row>
    <row r="95" spans="1:6" ht="61.5" customHeight="1" x14ac:dyDescent="0.2">
      <c r="A95" s="62" t="s">
        <v>105</v>
      </c>
      <c r="B95" s="133" t="s">
        <v>132</v>
      </c>
      <c r="C95" s="133"/>
      <c r="D95" s="133"/>
      <c r="E95" s="133"/>
      <c r="F95" s="133"/>
    </row>
    <row r="96" spans="1:6" ht="15.6" customHeight="1" x14ac:dyDescent="0.2">
      <c r="A96" s="62" t="s">
        <v>105</v>
      </c>
      <c r="B96" s="133" t="s">
        <v>115</v>
      </c>
      <c r="C96" s="133"/>
      <c r="D96" s="133"/>
      <c r="E96" s="133"/>
      <c r="F96" s="133"/>
    </row>
    <row r="97" spans="1:6" ht="18.600000000000001" customHeight="1" x14ac:dyDescent="0.2">
      <c r="A97" s="62" t="s">
        <v>105</v>
      </c>
      <c r="B97" s="133" t="s">
        <v>116</v>
      </c>
      <c r="C97" s="133"/>
      <c r="D97" s="133"/>
      <c r="E97" s="133"/>
      <c r="F97" s="133"/>
    </row>
    <row r="98" spans="1:6" ht="46.9" customHeight="1" x14ac:dyDescent="0.2">
      <c r="A98" s="62" t="s">
        <v>105</v>
      </c>
      <c r="B98" s="133" t="s">
        <v>146</v>
      </c>
      <c r="C98" s="133"/>
      <c r="D98" s="133"/>
      <c r="E98" s="133"/>
      <c r="F98" s="133"/>
    </row>
    <row r="99" spans="1:6" ht="46.5" customHeight="1" x14ac:dyDescent="0.2">
      <c r="A99" s="62" t="s">
        <v>105</v>
      </c>
      <c r="B99" s="133" t="s">
        <v>117</v>
      </c>
      <c r="C99" s="133"/>
      <c r="D99" s="133"/>
      <c r="E99" s="133"/>
      <c r="F99" s="133"/>
    </row>
    <row r="100" spans="1:6" ht="42" customHeight="1" x14ac:dyDescent="0.2">
      <c r="A100" s="62" t="s">
        <v>105</v>
      </c>
      <c r="B100" s="134" t="s">
        <v>106</v>
      </c>
      <c r="C100" s="134"/>
      <c r="D100" s="134"/>
      <c r="E100" s="134"/>
      <c r="F100" s="134"/>
    </row>
    <row r="101" spans="1:6" ht="30.75" customHeight="1" x14ac:dyDescent="0.2">
      <c r="A101" s="62" t="s">
        <v>105</v>
      </c>
      <c r="B101" s="133" t="s">
        <v>118</v>
      </c>
      <c r="C101" s="133"/>
      <c r="D101" s="133"/>
      <c r="E101" s="133"/>
      <c r="F101" s="133"/>
    </row>
    <row r="102" spans="1:6" ht="31.5" customHeight="1" x14ac:dyDescent="0.2">
      <c r="A102" s="62" t="s">
        <v>105</v>
      </c>
      <c r="B102" s="133" t="s">
        <v>119</v>
      </c>
      <c r="C102" s="133"/>
      <c r="D102" s="133"/>
      <c r="E102" s="133"/>
      <c r="F102" s="133"/>
    </row>
    <row r="103" spans="1:6" ht="35.25" customHeight="1" x14ac:dyDescent="0.2">
      <c r="A103" s="62" t="s">
        <v>105</v>
      </c>
      <c r="B103" s="133" t="s">
        <v>120</v>
      </c>
      <c r="C103" s="133"/>
      <c r="D103" s="133"/>
      <c r="E103" s="133"/>
      <c r="F103" s="133"/>
    </row>
    <row r="104" spans="1:6" ht="21.75" customHeight="1" x14ac:dyDescent="0.2">
      <c r="A104" s="62" t="s">
        <v>105</v>
      </c>
      <c r="B104" s="133" t="s">
        <v>121</v>
      </c>
      <c r="C104" s="133"/>
      <c r="D104" s="133"/>
      <c r="E104" s="133"/>
      <c r="F104" s="133"/>
    </row>
    <row r="105" spans="1:6" ht="48" customHeight="1" x14ac:dyDescent="0.2">
      <c r="A105" s="62" t="s">
        <v>105</v>
      </c>
      <c r="B105" s="133" t="s">
        <v>122</v>
      </c>
      <c r="C105" s="133"/>
      <c r="D105" s="133"/>
      <c r="E105" s="133"/>
      <c r="F105" s="133"/>
    </row>
    <row r="106" spans="1:6" ht="32.25" customHeight="1" x14ac:dyDescent="0.2">
      <c r="A106" s="62" t="s">
        <v>105</v>
      </c>
      <c r="B106" s="133" t="s">
        <v>123</v>
      </c>
      <c r="C106" s="133"/>
      <c r="D106" s="133"/>
      <c r="E106" s="133"/>
      <c r="F106" s="133"/>
    </row>
  </sheetData>
  <mergeCells count="17">
    <mergeCell ref="B98:F98"/>
    <mergeCell ref="B93:F93"/>
    <mergeCell ref="B106:F106"/>
    <mergeCell ref="B104:F104"/>
    <mergeCell ref="B105:F105"/>
    <mergeCell ref="B99:F99"/>
    <mergeCell ref="B100:F100"/>
    <mergeCell ref="B101:F101"/>
    <mergeCell ref="B102:F102"/>
    <mergeCell ref="B103:F103"/>
    <mergeCell ref="B94:F94"/>
    <mergeCell ref="B49:C49"/>
    <mergeCell ref="B86:C86"/>
    <mergeCell ref="B95:F95"/>
    <mergeCell ref="B96:F96"/>
    <mergeCell ref="B97:F97"/>
    <mergeCell ref="B81:C81"/>
  </mergeCells>
  <pageMargins left="0.7" right="0.7" top="0.75" bottom="0.75" header="0.3" footer="0.3"/>
  <pageSetup paperSize="9" scale="59" orientation="portrait" verticalDpi="0" r:id="rId1"/>
  <rowBreaks count="1" manualBreakCount="1">
    <brk id="89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SF26 Administrasjon og økonomi</TermName>
          <TermId xmlns="http://schemas.microsoft.com/office/infopath/2007/PartnerControls">cfe87591-9dc7-471b-8627-331174b74b7e</TermId>
        </TermInfo>
      </Terms>
    </e390b8d06ece46449586677b864a8181>
    <TaxCatchAll xmlns="aec5f570-5954-42b2-93f8-bbdf6252596e">
      <Value>11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Myhre, Therese</DisplayName>
        <AccountId>1051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Arstad, Kai-Erik</DisplayName>
        <AccountId>124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3e61a6fe-f392-4bf7-946e-a22b7fd8c962">SF26-34-1352695</_dlc_DocId>
    <_dlc_DocIdUrl xmlns="3e61a6fe-f392-4bf7-946e-a22b7fd8c962">
      <Url>https://idrettskontor.nif.no/sites/fotballforbundet/documentcontent/_layouts/15/DocIdRedir.aspx?ID=SF26-34-1352695</Url>
      <Description>SF26-34-1352695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8EDE2815CA959641B751127D8292DCD5003C601EC62843D24E86FAF4878A509DF2" ma:contentTypeVersion="202" ma:contentTypeDescription="Opprett et nytt dokument." ma:contentTypeScope="" ma:versionID="41711973667438f8a71ee9b1626b2c4a">
  <xsd:schema xmlns:xsd="http://www.w3.org/2001/XMLSchema" xmlns:xs="http://www.w3.org/2001/XMLSchema" xmlns:p="http://schemas.microsoft.com/office/2006/metadata/properties" xmlns:ns2="aec5f570-5954-42b2-93f8-bbdf6252596e" xmlns:ns3="3e61a6fe-f392-4bf7-946e-a22b7fd8c962" targetNamespace="http://schemas.microsoft.com/office/2006/metadata/properties" ma:root="true" ma:fieldsID="09f39d480be17650ed1422ddd4cc6263" ns2:_="" ns3:_="">
    <xsd:import namespace="aec5f570-5954-42b2-93f8-bbdf6252596e"/>
    <xsd:import namespace="3e61a6fe-f392-4bf7-946e-a22b7fd8c962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91b91c1d-9418-4660-8db8-b06c476ff44d}" ma:internalName="TaxCatchAll" ma:showField="CatchAllData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91b91c1d-9418-4660-8db8-b06c476ff44d}" ma:internalName="TaxCatchAllLabel" ma:readOnly="true" ma:showField="CatchAllDataLabel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1a6fe-f392-4bf7-946e-a22b7fd8c962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11411B-736C-4B7D-AEC7-AF4BFEC9EC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e61a6fe-f392-4bf7-946e-a22b7fd8c9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0A4A93-DEDC-48BA-A78F-6E1CEAC0B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e61a6fe-f392-4bf7-946e-a22b7fd8c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5D9E5C-EE9F-43F3-9BB3-3FAA5CCDB59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F877866-DCA7-4292-B9A8-7F7ADA1ADC8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5ED8458-A2EE-4AA1-A3DB-C0E1684EC92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5EFF5CF-7525-4417-8487-E6074FE15E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Dommerregning - med diett</vt:lpstr>
      <vt:lpstr>Dommerhonorar</vt:lpstr>
      <vt:lpstr>Dommerhonorar!Print_Area</vt:lpstr>
      <vt:lpstr>'Dommerregning - med diett'!Print_Area</vt:lpstr>
    </vt:vector>
  </TitlesOfParts>
  <Company>Norges Fotballforbund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Ove Sandnes</dc:creator>
  <cp:lastModifiedBy>Ravnaas, Alexander</cp:lastModifiedBy>
  <cp:lastPrinted>2018-03-13T08:40:18Z</cp:lastPrinted>
  <dcterms:created xsi:type="dcterms:W3CDTF">1999-07-28T09:36:50Z</dcterms:created>
  <dcterms:modified xsi:type="dcterms:W3CDTF">2020-03-10T09:28:05Z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0x01010089F515CEF38C6043B09A4EB0A2E09D6302008EDE2815CA959641B751127D8292DCD5003C601EC62843D24E86FAF4878A509DF2</vt:lpwstr>
  </property>
  <property fmtid="{D5CDD505-2E9C-101B-9397-08002B2CF9AE}" pid="4" name="_dlc_DocIdItemGuid">
    <vt:lpwstr>48f59537-3e29-4194-bed8-e059f74c094e</vt:lpwstr>
  </property>
  <property fmtid="{D5CDD505-2E9C-101B-9397-08002B2CF9AE}" pid="5" name="OrgTilhorighet">
    <vt:lpwstr>11;#SF26 Administrasjon og økonomi|cfe87591-9dc7-471b-8627-331174b74b7e</vt:lpwstr>
  </property>
  <property fmtid="{D5CDD505-2E9C-101B-9397-08002B2CF9AE}" pid="6" name="Dokumentkategori">
    <vt:lpwstr/>
  </property>
</Properties>
</file>